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jones.PUB\Desktop\TRIM\Responses\"/>
    </mc:Choice>
  </mc:AlternateContent>
  <bookViews>
    <workbookView xWindow="0" yWindow="0" windowWidth="21570" windowHeight="10215" tabRatio="806"/>
  </bookViews>
  <sheets>
    <sheet name="LAB-NLH-002" sheetId="15" r:id="rId1"/>
  </sheets>
  <definedNames>
    <definedName name="_xlnm.Print_Area" localSheetId="0">'LAB-NLH-002'!$B$2:$I$23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5" l="1"/>
  <c r="D21" i="15"/>
  <c r="C21" i="15"/>
  <c r="F7" i="15" l="1"/>
  <c r="F11" i="15" s="1"/>
  <c r="F16" i="15" s="1"/>
  <c r="I7" i="15"/>
  <c r="E7" i="15"/>
  <c r="C7" i="15"/>
  <c r="H7" i="15"/>
  <c r="D7" i="15"/>
  <c r="G7" i="15"/>
  <c r="F10" i="15" l="1"/>
  <c r="F14" i="15" s="1"/>
  <c r="F15" i="15" s="1"/>
  <c r="H10" i="15"/>
  <c r="H14" i="15" s="1"/>
  <c r="H15" i="15" s="1"/>
  <c r="H11" i="15"/>
  <c r="H16" i="15" s="1"/>
  <c r="I11" i="15"/>
  <c r="I16" i="15" s="1"/>
  <c r="I10" i="15"/>
  <c r="I14" i="15" s="1"/>
  <c r="I15" i="15" s="1"/>
  <c r="D10" i="15"/>
  <c r="D14" i="15" s="1"/>
  <c r="D15" i="15" s="1"/>
  <c r="D11" i="15"/>
  <c r="D16" i="15" s="1"/>
  <c r="E11" i="15"/>
  <c r="E16" i="15" s="1"/>
  <c r="E10" i="15"/>
  <c r="E14" i="15" s="1"/>
  <c r="E15" i="15" s="1"/>
  <c r="G10" i="15"/>
  <c r="G14" i="15" s="1"/>
  <c r="G15" i="15" s="1"/>
  <c r="G11" i="15"/>
  <c r="G16" i="15" s="1"/>
  <c r="C11" i="15"/>
  <c r="C16" i="15" s="1"/>
  <c r="C10" i="15"/>
  <c r="C14" i="15" s="1"/>
  <c r="C15" i="15" s="1"/>
</calcChain>
</file>

<file path=xl/sharedStrings.xml><?xml version="1.0" encoding="utf-8"?>
<sst xmlns="http://schemas.openxmlformats.org/spreadsheetml/2006/main" count="20" uniqueCount="20">
  <si>
    <t>Newfoundland Power</t>
  </si>
  <si>
    <t>Labrador Interconnected</t>
  </si>
  <si>
    <t>%</t>
  </si>
  <si>
    <t>Total</t>
  </si>
  <si>
    <t>2019 Test Year</t>
  </si>
  <si>
    <t>Rural Deficit</t>
  </si>
  <si>
    <t>Impact on Revenue Requirement (%)</t>
  </si>
  <si>
    <t>Revenue Requirements</t>
  </si>
  <si>
    <t>Alternative 3a - Souther Labrador Interconnection - Phased Approach (B)</t>
  </si>
  <si>
    <t>Difference (C)= (B-A)</t>
  </si>
  <si>
    <t>Newfoundland Power (D) = (C) * 96.1%</t>
  </si>
  <si>
    <t>Labrador Interconnected (E) = (C) *3.9%</t>
  </si>
  <si>
    <t>Allocation of Incremental Revenue Requirement</t>
  </si>
  <si>
    <r>
      <t>End Consumer</t>
    </r>
    <r>
      <rPr>
        <vertAlign val="superscript"/>
        <sz val="11"/>
        <color theme="1" tint="0.34998626667073579"/>
        <rFont val="Calibri"/>
        <family val="2"/>
        <scheme val="minor"/>
      </rPr>
      <t xml:space="preserve">1 </t>
    </r>
    <r>
      <rPr>
        <sz val="11"/>
        <color theme="1" tint="0.34998626667073579"/>
        <rFont val="Calibri"/>
        <family val="2"/>
        <scheme val="minor"/>
      </rPr>
      <t>(G) = (F) * 66.8%</t>
    </r>
  </si>
  <si>
    <t>Alternative 1 - Mobile Gensets (A)</t>
  </si>
  <si>
    <t>Newfoundland Power (F) = (D)/2019 Test Year Revenue Requirement</t>
  </si>
  <si>
    <t>Labrador Interconnected (H) = (E)/2019 Test Year Revenue Requirement</t>
  </si>
  <si>
    <t>Revenue Requirement
(incl. Deficit)</t>
  </si>
  <si>
    <r>
      <rPr>
        <vertAlign val="superscript"/>
        <sz val="11"/>
        <color theme="1" tint="0.34998626667073579"/>
        <rFont val="Calibri"/>
        <family val="2"/>
        <scheme val="minor"/>
      </rPr>
      <t xml:space="preserve">1 </t>
    </r>
    <r>
      <rPr>
        <sz val="11"/>
        <color theme="1" tint="0.34998626667073579"/>
        <rFont val="Calibri"/>
        <family val="2"/>
        <scheme val="minor"/>
      </rPr>
      <t>The average rate increase to Newfoundland Power retail customers is estimated to equal 66.8% of increase in the Utility Rate charged by Newfoundland and Labrador Hydro to Newfoundland Power.</t>
    </r>
  </si>
  <si>
    <t>Forecast Rate Impacts Using 2019 Test Year Revenue Requirement as 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</si>
</sst>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vertAlign val="superscript"/>
      <sz val="11"/>
      <color theme="1" tint="0.34998626667073579"/>
      <name val="Calibri"/>
      <family val="2"/>
      <scheme val="minor"/>
    </font>
    <font>
      <b/>
      <sz val="11"/>
      <color rgb="FF0094D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3" fillId="0" borderId="0" xfId="0" applyFont="1"/>
    <xf numFmtId="0" fontId="4" fillId="0" borderId="0" xfId="0" applyFont="1" applyFill="1" applyBorder="1"/>
    <xf numFmtId="164" fontId="4" fillId="0" borderId="0" xfId="1" applyNumberFormat="1" applyFont="1" applyFill="1" applyBorder="1"/>
    <xf numFmtId="9" fontId="4" fillId="0" borderId="0" xfId="2" applyFont="1" applyFill="1" applyBorder="1"/>
    <xf numFmtId="0" fontId="3" fillId="0" borderId="0" xfId="0" applyFont="1" applyFill="1"/>
    <xf numFmtId="0" fontId="3" fillId="2" borderId="0" xfId="0" applyFont="1" applyFill="1"/>
    <xf numFmtId="165" fontId="3" fillId="2" borderId="0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3" fillId="2" borderId="4" xfId="0" applyFont="1" applyFill="1" applyBorder="1"/>
    <xf numFmtId="164" fontId="3" fillId="2" borderId="5" xfId="1" applyNumberFormat="1" applyFont="1" applyFill="1" applyBorder="1"/>
    <xf numFmtId="164" fontId="3" fillId="2" borderId="6" xfId="1" applyNumberFormat="1" applyFont="1" applyFill="1" applyBorder="1"/>
    <xf numFmtId="0" fontId="3" fillId="2" borderId="7" xfId="0" applyFont="1" applyFill="1" applyBorder="1" applyAlignment="1">
      <alignment wrapText="1"/>
    </xf>
    <xf numFmtId="0" fontId="4" fillId="2" borderId="9" xfId="0" applyFont="1" applyFill="1" applyBorder="1"/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3" fillId="2" borderId="9" xfId="0" applyFont="1" applyFill="1" applyBorder="1"/>
    <xf numFmtId="164" fontId="3" fillId="2" borderId="10" xfId="1" applyNumberFormat="1" applyFont="1" applyFill="1" applyBorder="1"/>
    <xf numFmtId="164" fontId="3" fillId="2" borderId="11" xfId="1" applyNumberFormat="1" applyFont="1" applyFill="1" applyBorder="1"/>
    <xf numFmtId="165" fontId="3" fillId="2" borderId="5" xfId="2" applyNumberFormat="1" applyFont="1" applyFill="1" applyBorder="1" applyAlignment="1">
      <alignment horizontal="center"/>
    </xf>
    <xf numFmtId="165" fontId="3" fillId="2" borderId="6" xfId="2" applyNumberFormat="1" applyFont="1" applyFill="1" applyBorder="1" applyAlignment="1">
      <alignment horizontal="center"/>
    </xf>
    <xf numFmtId="0" fontId="3" fillId="2" borderId="7" xfId="0" applyFont="1" applyFill="1" applyBorder="1"/>
    <xf numFmtId="165" fontId="3" fillId="2" borderId="8" xfId="2" applyNumberFormat="1" applyFont="1" applyFill="1" applyBorder="1" applyAlignment="1">
      <alignment horizontal="center"/>
    </xf>
    <xf numFmtId="165" fontId="3" fillId="2" borderId="10" xfId="2" applyNumberFormat="1" applyFont="1" applyFill="1" applyBorder="1" applyAlignment="1">
      <alignment horizontal="center"/>
    </xf>
    <xf numFmtId="165" fontId="3" fillId="2" borderId="11" xfId="2" applyNumberFormat="1" applyFont="1" applyFill="1" applyBorder="1" applyAlignment="1">
      <alignment horizontal="center"/>
    </xf>
    <xf numFmtId="165" fontId="3" fillId="2" borderId="6" xfId="2" applyNumberFormat="1" applyFont="1" applyFill="1" applyBorder="1"/>
    <xf numFmtId="164" fontId="4" fillId="2" borderId="10" xfId="1" applyNumberFormat="1" applyFont="1" applyFill="1" applyBorder="1"/>
    <xf numFmtId="9" fontId="4" fillId="2" borderId="11" xfId="2" applyFont="1" applyFill="1" applyBorder="1"/>
    <xf numFmtId="165" fontId="3" fillId="2" borderId="11" xfId="2" applyNumberFormat="1" applyFont="1" applyFill="1" applyBorder="1"/>
    <xf numFmtId="0" fontId="3" fillId="2" borderId="4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</cellXfs>
  <cellStyles count="5">
    <cellStyle name="Comma" xfId="1" builtinId="3"/>
    <cellStyle name="Normal" xfId="0" builtinId="0"/>
    <cellStyle name="Normal 2" xfId="3"/>
    <cellStyle name="Percent" xfId="2" builtinId="5"/>
    <cellStyle name="Percent 2" xfId="4"/>
  </cellStyles>
  <dxfs count="0"/>
  <tableStyles count="0" defaultTableStyle="TableStyleMedium2" defaultPivotStyle="PivotStyleLight16"/>
  <colors>
    <mruColors>
      <color rgb="FF0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24"/>
  <sheetViews>
    <sheetView tabSelected="1" workbookViewId="0">
      <selection activeCell="M28" sqref="M28"/>
    </sheetView>
  </sheetViews>
  <sheetFormatPr defaultRowHeight="15" x14ac:dyDescent="0.25"/>
  <cols>
    <col min="1" max="1" width="4.42578125" customWidth="1"/>
    <col min="2" max="2" width="47.28515625" customWidth="1"/>
    <col min="3" max="3" width="18.5703125" customWidth="1"/>
    <col min="4" max="4" width="15" customWidth="1"/>
    <col min="5" max="5" width="15.7109375" customWidth="1"/>
    <col min="6" max="6" width="13" customWidth="1"/>
    <col min="7" max="9" width="14" customWidth="1"/>
    <col min="13" max="13" width="29.28515625" customWidth="1"/>
  </cols>
  <sheetData>
    <row r="1" spans="1:10" x14ac:dyDescent="0.25">
      <c r="B1" s="1"/>
      <c r="C1" s="1"/>
      <c r="D1" s="1"/>
      <c r="E1" s="1"/>
      <c r="F1" s="1"/>
      <c r="G1" s="1"/>
      <c r="H1" s="1"/>
      <c r="I1" s="1"/>
    </row>
    <row r="2" spans="1:10" x14ac:dyDescent="0.25">
      <c r="B2" s="35" t="s">
        <v>19</v>
      </c>
      <c r="C2" s="35"/>
      <c r="D2" s="35"/>
      <c r="E2" s="35"/>
      <c r="F2" s="35"/>
      <c r="G2" s="35"/>
      <c r="H2" s="35"/>
      <c r="I2" s="35"/>
    </row>
    <row r="3" spans="1:10" x14ac:dyDescent="0.25">
      <c r="A3" s="2"/>
      <c r="B3" s="3"/>
      <c r="C3" s="4"/>
      <c r="D3" s="4"/>
      <c r="E3" s="5"/>
      <c r="F3" s="6"/>
      <c r="G3" s="6"/>
      <c r="H3" s="6"/>
      <c r="I3" s="6"/>
      <c r="J3" s="2"/>
    </row>
    <row r="4" spans="1:10" x14ac:dyDescent="0.25">
      <c r="A4" s="2"/>
      <c r="B4" s="9" t="s">
        <v>7</v>
      </c>
      <c r="C4" s="10">
        <v>2025</v>
      </c>
      <c r="D4" s="10">
        <v>2030</v>
      </c>
      <c r="E4" s="10">
        <v>2035</v>
      </c>
      <c r="F4" s="10">
        <v>2040</v>
      </c>
      <c r="G4" s="10">
        <v>2045</v>
      </c>
      <c r="H4" s="10">
        <v>2050</v>
      </c>
      <c r="I4" s="11">
        <v>2055</v>
      </c>
      <c r="J4" s="2"/>
    </row>
    <row r="5" spans="1:10" x14ac:dyDescent="0.25">
      <c r="A5" s="2"/>
      <c r="B5" s="13" t="s">
        <v>14</v>
      </c>
      <c r="C5" s="14">
        <v>8146570.0232501077</v>
      </c>
      <c r="D5" s="14">
        <v>9984051.9272340313</v>
      </c>
      <c r="E5" s="14">
        <v>12798840.993777938</v>
      </c>
      <c r="F5" s="14">
        <v>14745675.030915003</v>
      </c>
      <c r="G5" s="14">
        <v>16152909.405943768</v>
      </c>
      <c r="H5" s="14">
        <v>18858417.111684717</v>
      </c>
      <c r="I5" s="15">
        <v>19572798.655567586</v>
      </c>
      <c r="J5" s="2"/>
    </row>
    <row r="6" spans="1:10" ht="30" x14ac:dyDescent="0.25">
      <c r="A6" s="2"/>
      <c r="B6" s="16" t="s">
        <v>8</v>
      </c>
      <c r="C6" s="21">
        <v>10038891.781999394</v>
      </c>
      <c r="D6" s="21">
        <v>10896700.431885907</v>
      </c>
      <c r="E6" s="21">
        <v>11931702.91539757</v>
      </c>
      <c r="F6" s="21">
        <v>12209553.028027387</v>
      </c>
      <c r="G6" s="21">
        <v>12804344.41259167</v>
      </c>
      <c r="H6" s="21">
        <v>13151756.449306013</v>
      </c>
      <c r="I6" s="22">
        <v>13721578.700615829</v>
      </c>
      <c r="J6" s="2"/>
    </row>
    <row r="7" spans="1:10" x14ac:dyDescent="0.25">
      <c r="A7" s="2"/>
      <c r="B7" s="17" t="s">
        <v>9</v>
      </c>
      <c r="C7" s="18">
        <f>C6-C5</f>
        <v>1892321.7587492866</v>
      </c>
      <c r="D7" s="18">
        <f t="shared" ref="D7:I7" si="0">D6-D5</f>
        <v>912648.50465187617</v>
      </c>
      <c r="E7" s="18">
        <f t="shared" si="0"/>
        <v>-867138.07838036865</v>
      </c>
      <c r="F7" s="18">
        <f t="shared" si="0"/>
        <v>-2536122.0028876159</v>
      </c>
      <c r="G7" s="18">
        <f t="shared" si="0"/>
        <v>-3348564.9933520984</v>
      </c>
      <c r="H7" s="18">
        <f t="shared" si="0"/>
        <v>-5706660.6623787042</v>
      </c>
      <c r="I7" s="19">
        <f t="shared" si="0"/>
        <v>-5851219.9549517576</v>
      </c>
      <c r="J7" s="2"/>
    </row>
    <row r="8" spans="1:10" x14ac:dyDescent="0.25">
      <c r="A8" s="2"/>
      <c r="B8" s="7"/>
      <c r="C8" s="7"/>
      <c r="D8" s="7"/>
      <c r="E8" s="7"/>
      <c r="F8" s="7"/>
      <c r="G8" s="7"/>
      <c r="H8" s="7"/>
      <c r="I8" s="7"/>
      <c r="J8" s="2"/>
    </row>
    <row r="9" spans="1:10" x14ac:dyDescent="0.25">
      <c r="A9" s="2"/>
      <c r="B9" s="9" t="s">
        <v>12</v>
      </c>
      <c r="C9" s="10">
        <v>2025</v>
      </c>
      <c r="D9" s="10">
        <v>2030</v>
      </c>
      <c r="E9" s="10">
        <v>2035</v>
      </c>
      <c r="F9" s="10">
        <v>2040</v>
      </c>
      <c r="G9" s="10">
        <v>2045</v>
      </c>
      <c r="H9" s="10">
        <v>2050</v>
      </c>
      <c r="I9" s="11">
        <v>2055</v>
      </c>
      <c r="J9" s="2"/>
    </row>
    <row r="10" spans="1:10" x14ac:dyDescent="0.25">
      <c r="A10" s="2"/>
      <c r="B10" s="13" t="s">
        <v>10</v>
      </c>
      <c r="C10" s="14">
        <f t="shared" ref="C10:I10" si="1">C7*$E$19</f>
        <v>1818521.2101580645</v>
      </c>
      <c r="D10" s="14">
        <f t="shared" si="1"/>
        <v>877055.21297045297</v>
      </c>
      <c r="E10" s="14">
        <f t="shared" si="1"/>
        <v>-833319.69332353421</v>
      </c>
      <c r="F10" s="14">
        <f t="shared" si="1"/>
        <v>-2437213.2447749986</v>
      </c>
      <c r="G10" s="14">
        <f t="shared" si="1"/>
        <v>-3217970.9586113663</v>
      </c>
      <c r="H10" s="14">
        <f t="shared" si="1"/>
        <v>-5484100.8965459345</v>
      </c>
      <c r="I10" s="15">
        <f t="shared" si="1"/>
        <v>-5623022.3767086389</v>
      </c>
      <c r="J10" s="2"/>
    </row>
    <row r="11" spans="1:10" x14ac:dyDescent="0.25">
      <c r="A11" s="2"/>
      <c r="B11" s="20" t="s">
        <v>11</v>
      </c>
      <c r="C11" s="21">
        <f t="shared" ref="C11:I11" si="2">C7*$E$20</f>
        <v>73800.548591222177</v>
      </c>
      <c r="D11" s="21">
        <f t="shared" si="2"/>
        <v>35593.291681423172</v>
      </c>
      <c r="E11" s="21">
        <f t="shared" si="2"/>
        <v>-33818.385056834377</v>
      </c>
      <c r="F11" s="21">
        <f t="shared" si="2"/>
        <v>-98908.758112617026</v>
      </c>
      <c r="G11" s="21">
        <f t="shared" si="2"/>
        <v>-130594.03474073183</v>
      </c>
      <c r="H11" s="21">
        <f t="shared" si="2"/>
        <v>-222559.76583276945</v>
      </c>
      <c r="I11" s="22">
        <f t="shared" si="2"/>
        <v>-228197.57824311854</v>
      </c>
      <c r="J11" s="2"/>
    </row>
    <row r="12" spans="1:10" x14ac:dyDescent="0.25">
      <c r="A12" s="2"/>
      <c r="B12" s="7"/>
      <c r="C12" s="7"/>
      <c r="D12" s="7"/>
      <c r="E12" s="7"/>
      <c r="F12" s="7"/>
      <c r="G12" s="7"/>
      <c r="H12" s="7"/>
      <c r="I12" s="7"/>
      <c r="J12" s="2"/>
    </row>
    <row r="13" spans="1:10" x14ac:dyDescent="0.25">
      <c r="A13" s="2"/>
      <c r="B13" s="9" t="s">
        <v>6</v>
      </c>
      <c r="C13" s="10">
        <v>2025</v>
      </c>
      <c r="D13" s="10">
        <v>2030</v>
      </c>
      <c r="E13" s="10">
        <v>2035</v>
      </c>
      <c r="F13" s="10">
        <v>2040</v>
      </c>
      <c r="G13" s="10">
        <v>2045</v>
      </c>
      <c r="H13" s="10">
        <v>2050</v>
      </c>
      <c r="I13" s="11">
        <v>2055</v>
      </c>
      <c r="J13" s="2"/>
    </row>
    <row r="14" spans="1:10" ht="30" x14ac:dyDescent="0.25">
      <c r="A14" s="2"/>
      <c r="B14" s="33" t="s">
        <v>15</v>
      </c>
      <c r="C14" s="23">
        <f t="shared" ref="C14:I14" si="3">C10/$C$19</f>
        <v>3.5869905018192359E-3</v>
      </c>
      <c r="D14" s="23">
        <f t="shared" si="3"/>
        <v>1.7299708691451638E-3</v>
      </c>
      <c r="E14" s="23">
        <f t="shared" si="3"/>
        <v>-1.6437035808180784E-3</v>
      </c>
      <c r="F14" s="23">
        <f t="shared" si="3"/>
        <v>-4.8073460518814016E-3</v>
      </c>
      <c r="G14" s="23">
        <f t="shared" si="3"/>
        <v>-6.3473723590311152E-3</v>
      </c>
      <c r="H14" s="23">
        <f t="shared" si="3"/>
        <v>-1.0817260594512833E-2</v>
      </c>
      <c r="I14" s="24">
        <f t="shared" si="3"/>
        <v>-1.1091279960940227E-2</v>
      </c>
      <c r="J14" s="2"/>
    </row>
    <row r="15" spans="1:10" ht="17.25" x14ac:dyDescent="0.25">
      <c r="A15" s="2"/>
      <c r="B15" s="25" t="s">
        <v>13</v>
      </c>
      <c r="C15" s="8">
        <f>C14*0.668</f>
        <v>2.3961096552152497E-3</v>
      </c>
      <c r="D15" s="8">
        <f t="shared" ref="D15:I15" si="4">D14*0.668</f>
        <v>1.1556205405889694E-3</v>
      </c>
      <c r="E15" s="8">
        <f t="shared" si="4"/>
        <v>-1.0979939919864765E-3</v>
      </c>
      <c r="F15" s="8">
        <f t="shared" si="4"/>
        <v>-3.2113071626567766E-3</v>
      </c>
      <c r="G15" s="8">
        <f t="shared" si="4"/>
        <v>-4.2400447358327854E-3</v>
      </c>
      <c r="H15" s="8">
        <f t="shared" si="4"/>
        <v>-7.2259300771345732E-3</v>
      </c>
      <c r="I15" s="26">
        <f t="shared" si="4"/>
        <v>-7.4089750139080725E-3</v>
      </c>
      <c r="J15" s="2"/>
    </row>
    <row r="16" spans="1:10" ht="30" x14ac:dyDescent="0.25">
      <c r="A16" s="2"/>
      <c r="B16" s="34" t="s">
        <v>16</v>
      </c>
      <c r="C16" s="27">
        <f t="shared" ref="C16:I16" si="5">C11/$C$20</f>
        <v>3.5762287896790503E-3</v>
      </c>
      <c r="D16" s="27">
        <f t="shared" si="5"/>
        <v>1.7247805993367536E-3</v>
      </c>
      <c r="E16" s="27">
        <f t="shared" si="5"/>
        <v>-1.638772130686949E-3</v>
      </c>
      <c r="F16" s="27">
        <f t="shared" si="5"/>
        <v>-4.7929230211144229E-3</v>
      </c>
      <c r="G16" s="27">
        <f t="shared" si="5"/>
        <v>-6.3283289313610901E-3</v>
      </c>
      <c r="H16" s="27">
        <f t="shared" si="5"/>
        <v>-1.0784806579202652E-2</v>
      </c>
      <c r="I16" s="28">
        <f t="shared" si="5"/>
        <v>-1.1058003830951785E-2</v>
      </c>
      <c r="J16" s="2"/>
    </row>
    <row r="17" spans="1:10" x14ac:dyDescent="0.25">
      <c r="A17" s="2"/>
      <c r="B17" s="6"/>
      <c r="C17" s="6"/>
      <c r="D17" s="6"/>
      <c r="E17" s="6"/>
      <c r="F17" s="6"/>
      <c r="G17" s="6"/>
      <c r="H17" s="6"/>
      <c r="I17" s="6"/>
      <c r="J17" s="6"/>
    </row>
    <row r="18" spans="1:10" ht="45" x14ac:dyDescent="0.25">
      <c r="A18" s="2"/>
      <c r="B18" s="9" t="s">
        <v>4</v>
      </c>
      <c r="C18" s="12" t="s">
        <v>17</v>
      </c>
      <c r="D18" s="10" t="s">
        <v>5</v>
      </c>
      <c r="E18" s="11" t="s">
        <v>2</v>
      </c>
      <c r="F18" s="2"/>
      <c r="G18" s="2"/>
      <c r="H18" s="2"/>
      <c r="I18" s="2"/>
      <c r="J18" s="2"/>
    </row>
    <row r="19" spans="1:10" x14ac:dyDescent="0.25">
      <c r="A19" s="2"/>
      <c r="B19" s="13" t="s">
        <v>0</v>
      </c>
      <c r="C19" s="14">
        <v>506976868</v>
      </c>
      <c r="D19" s="14">
        <v>61762933.28133069</v>
      </c>
      <c r="E19" s="29">
        <v>0.96099999999999997</v>
      </c>
      <c r="F19" s="2"/>
      <c r="G19" s="2"/>
      <c r="H19" s="2"/>
      <c r="I19" s="2"/>
      <c r="J19" s="2"/>
    </row>
    <row r="20" spans="1:10" x14ac:dyDescent="0.25">
      <c r="A20" s="2"/>
      <c r="B20" s="25" t="s">
        <v>1</v>
      </c>
      <c r="C20" s="21">
        <v>20636417</v>
      </c>
      <c r="D20" s="21">
        <v>2514050.8876723177</v>
      </c>
      <c r="E20" s="32">
        <v>3.9E-2</v>
      </c>
      <c r="F20" s="2"/>
      <c r="G20" s="2"/>
      <c r="H20" s="2"/>
      <c r="I20" s="2"/>
      <c r="J20" s="2"/>
    </row>
    <row r="21" spans="1:10" x14ac:dyDescent="0.25">
      <c r="A21" s="2"/>
      <c r="B21" s="17" t="s">
        <v>3</v>
      </c>
      <c r="C21" s="30">
        <f>SUM(C19:C20)</f>
        <v>527613285</v>
      </c>
      <c r="D21" s="30">
        <f>SUM(D19:D20)</f>
        <v>64276984.16900301</v>
      </c>
      <c r="E21" s="31">
        <f>SUM(E19:E20)</f>
        <v>1</v>
      </c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5.1" customHeight="1" x14ac:dyDescent="0.25">
      <c r="A23" s="2"/>
      <c r="B23" s="36" t="s">
        <v>18</v>
      </c>
      <c r="C23" s="36"/>
      <c r="D23" s="36"/>
      <c r="E23" s="36"/>
      <c r="F23" s="36"/>
      <c r="G23" s="36"/>
      <c r="H23" s="36"/>
      <c r="I23" s="36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mergeCells count="2">
    <mergeCell ref="B2:I2"/>
    <mergeCell ref="B23:I23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D96E7F7B3A24EA23CD2613897C31D" ma:contentTypeVersion="3" ma:contentTypeDescription="Create a new document." ma:contentTypeScope="" ma:versionID="0732998ecb100c5a951892f15110f33d">
  <xsd:schema xmlns:xsd="http://www.w3.org/2001/XMLSchema" xmlns:xs="http://www.w3.org/2001/XMLSchema" xmlns:p="http://schemas.microsoft.com/office/2006/metadata/properties" xmlns:ns1="http://schemas.microsoft.com/sharepoint/v3" xmlns:ns2="20f3467f-be3e-4d85-9fe5-11e4699fc2e6" targetNamespace="http://schemas.microsoft.com/office/2006/metadata/properties" ma:root="true" ma:fieldsID="634ad727345a8ad347be345027650fb3" ns1:_="" ns2:_="">
    <xsd:import namespace="http://schemas.microsoft.com/sharepoint/v3"/>
    <xsd:import namespace="20f3467f-be3e-4d85-9fe5-11e4699fc2e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Wri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3467f-be3e-4d85-9fe5-11e4699fc2e6" elementFormDefault="qualified">
    <xsd:import namespace="http://schemas.microsoft.com/office/2006/documentManagement/types"/>
    <xsd:import namespace="http://schemas.microsoft.com/office/infopath/2007/PartnerControls"/>
    <xsd:element name="Writer" ma:index="10" nillable="true" ma:displayName="Writer" ma:internalName="Writ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 xmlns="20f3467f-be3e-4d85-9fe5-11e4699fc2e6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B71FC-F215-4B4C-9B24-B92C996F4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f3467f-be3e-4d85-9fe5-11e4699fc2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E1E611-045D-4DB3-A8C6-E78B7F68FFE7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20f3467f-be3e-4d85-9fe5-11e4699fc2e6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2079F85-C4E8-48DC-9C93-254AA18EF1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LAB-NLH-002</vt:lpstr>
      <vt:lpstr>'LAB-NLH-002'!Print_Area</vt:lpstr>
    </vt:vector>
  </TitlesOfParts>
  <Company>Nalcor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Janelle Kenway</dc:creator>
  <cp:lastModifiedBy>Colleen Jones</cp:lastModifiedBy>
  <cp:lastPrinted>2021-09-08T11:42:32Z</cp:lastPrinted>
  <dcterms:created xsi:type="dcterms:W3CDTF">2020-11-03T14:02:00Z</dcterms:created>
  <dcterms:modified xsi:type="dcterms:W3CDTF">2021-09-10T11:15:40Z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0x0101001BED96E7F7B3A24EA23CD2613897C31D</vt:lpwstr>
  </property>
</Properties>
</file>